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20490" windowHeight="7530" activeTab="2"/>
  </bookViews>
  <sheets>
    <sheet name="Income Statement " sheetId="1" r:id="rId1"/>
    <sheet name="Balance Sheet" sheetId="2" r:id="rId2"/>
    <sheet name="Ratio Analysis" sheetId="3" r:id="rId3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3" i="3"/>
  <c r="C11"/>
  <c r="C7"/>
  <c r="C24" l="1"/>
  <c r="C12"/>
  <c r="C10"/>
  <c r="C9"/>
  <c r="C8" s="1"/>
  <c r="C6"/>
  <c r="C20" l="1"/>
  <c r="C16"/>
  <c r="C18"/>
  <c r="C19"/>
  <c r="C21"/>
  <c r="C22"/>
  <c r="C15"/>
  <c r="C28" s="1"/>
  <c r="C3"/>
  <c r="C4"/>
  <c r="C27" l="1"/>
</calcChain>
</file>

<file path=xl/sharedStrings.xml><?xml version="1.0" encoding="utf-8"?>
<sst xmlns="http://schemas.openxmlformats.org/spreadsheetml/2006/main" count="87" uniqueCount="85">
  <si>
    <t>Income Statement</t>
  </si>
  <si>
    <t>Sales</t>
  </si>
  <si>
    <t>Cost of Goods Sold</t>
  </si>
  <si>
    <t>Other Expenses</t>
  </si>
  <si>
    <t>Total operating exp. Excl. depreciation and amortization</t>
  </si>
  <si>
    <t>EBITDA</t>
  </si>
  <si>
    <t>Depreciation and amortization</t>
  </si>
  <si>
    <t>Earnings before interest and taxes (EBIT)</t>
  </si>
  <si>
    <t>Interest expense</t>
  </si>
  <si>
    <t>Earnings before taxes (EBT)</t>
  </si>
  <si>
    <t>Taxes (40%)</t>
  </si>
  <si>
    <t>Net income</t>
  </si>
  <si>
    <t>Earnings per share (EPS)</t>
  </si>
  <si>
    <t>Book value per share (BVPS)</t>
  </si>
  <si>
    <t>Tax rate</t>
  </si>
  <si>
    <t>Lease payments</t>
  </si>
  <si>
    <t>Shares outstanding</t>
  </si>
  <si>
    <t>Stock price</t>
  </si>
  <si>
    <t>Dividends per share (DPS)</t>
  </si>
  <si>
    <t>Balance Sheet</t>
  </si>
  <si>
    <t>Assets</t>
  </si>
  <si>
    <t>Cash</t>
  </si>
  <si>
    <t>Accounts Receivable</t>
  </si>
  <si>
    <t>Inventories</t>
  </si>
  <si>
    <t>Total current assets</t>
  </si>
  <si>
    <t>Gross fixed assets</t>
  </si>
  <si>
    <t>Less: accumulated depreciation</t>
  </si>
  <si>
    <t>Net fixed assets</t>
  </si>
  <si>
    <t>Total assets</t>
  </si>
  <si>
    <t>Liabilities and equity</t>
  </si>
  <si>
    <t>Accounts payable</t>
  </si>
  <si>
    <t>Notes payable</t>
  </si>
  <si>
    <t>Accurals</t>
  </si>
  <si>
    <t>Total current liabilities</t>
  </si>
  <si>
    <t>Long-term bonds</t>
  </si>
  <si>
    <t>Total debt</t>
  </si>
  <si>
    <t>Common Stock (100,000 shares)</t>
  </si>
  <si>
    <t>Retained earnings</t>
  </si>
  <si>
    <t>Total common equity</t>
  </si>
  <si>
    <t>Total liabilities and equity</t>
  </si>
  <si>
    <t>Ratio Analysis</t>
  </si>
  <si>
    <t>Current Ratio</t>
  </si>
  <si>
    <t>Quick Ratio</t>
  </si>
  <si>
    <t>Inventory Turnover</t>
  </si>
  <si>
    <t>Fixed Assets Turnover</t>
  </si>
  <si>
    <t>Formula</t>
  </si>
  <si>
    <t>Answer</t>
  </si>
  <si>
    <t>(current assets-inventories)/current liabilities</t>
  </si>
  <si>
    <t>cost of goods sold/average inventory</t>
  </si>
  <si>
    <t>Day Sales Outstanding</t>
  </si>
  <si>
    <t>Average Sales Per Day</t>
  </si>
  <si>
    <t>annual sales/365</t>
  </si>
  <si>
    <t>accounts receivable/average sales per day</t>
  </si>
  <si>
    <t>Total Assets Turnover</t>
  </si>
  <si>
    <t>Debt-to-assets Ratio</t>
  </si>
  <si>
    <t>total debt/total assets</t>
  </si>
  <si>
    <t>Sales/Average Fixed Assets</t>
  </si>
  <si>
    <t>Sales/Average Total Assets</t>
  </si>
  <si>
    <t>Times-interest Earned Ratio</t>
  </si>
  <si>
    <t>Income Before Income Taxes and Interest expense/interest expense</t>
  </si>
  <si>
    <t>Operating Margin</t>
  </si>
  <si>
    <t>EBIT(Earnings Beofre Interest and Taxes)/Sales</t>
  </si>
  <si>
    <t>Profit Margin</t>
  </si>
  <si>
    <t>Net Income/Sales</t>
  </si>
  <si>
    <t>Base Earning Power (BEP)</t>
  </si>
  <si>
    <t>Earnings Before Interest and Taxes/total assets</t>
  </si>
  <si>
    <t>Return On Assets (ROA)</t>
  </si>
  <si>
    <t>Net Income/Total Assets</t>
  </si>
  <si>
    <t>Return on Equity (ROE)</t>
  </si>
  <si>
    <t>Net Income/Shareholder's Equity(Common Equity)</t>
  </si>
  <si>
    <t>Price/Earnings Ratio</t>
  </si>
  <si>
    <t>Market/Book Ratio</t>
  </si>
  <si>
    <t xml:space="preserve">Extended DuPont </t>
  </si>
  <si>
    <t>DuPont Formula Equity Multiplier</t>
  </si>
  <si>
    <t>1/(1-Debt Ratio Percentage)</t>
  </si>
  <si>
    <t>Profit Margin x Total Asset Turnover x Equity Multiplier</t>
  </si>
  <si>
    <t>Price/Net Income/Number of Shares</t>
  </si>
  <si>
    <t>Current Assets/Current Liabilities</t>
  </si>
  <si>
    <t>ihnkl;[;</t>
  </si>
  <si>
    <t>20XX</t>
  </si>
  <si>
    <t>Inventory</t>
  </si>
  <si>
    <t>Fixed Assets</t>
  </si>
  <si>
    <t>Gross Fixed Assets</t>
  </si>
  <si>
    <t>Total Assets)</t>
  </si>
  <si>
    <t>Total Assets</t>
  </si>
</sst>
</file>

<file path=xl/styles.xml><?xml version="1.0" encoding="utf-8"?>
<styleSheet xmlns="http://schemas.openxmlformats.org/spreadsheetml/2006/main">
  <numFmts count="4">
    <numFmt numFmtId="164" formatCode="_(&quot;$&quot;* #,##0.00_);_(&quot;$&quot;* \(#,##0.00\);_(&quot;$&quot;* &quot;-&quot;??_);_(@_)"/>
    <numFmt numFmtId="165" formatCode="_([$$-409]* #,##0.000_);_([$$-409]* \(#,##0.000\);_([$$-409]* &quot;-&quot;??_);_(@_)"/>
    <numFmt numFmtId="166" formatCode="_(&quot;$&quot;* #,##0_);_(&quot;$&quot;* \(#,##0\);_(&quot;$&quot;* &quot;-&quot;??_);_(@_)"/>
    <numFmt numFmtId="168" formatCode="_([$$-409]* #,##0.00_);_([$$-409]* \(#,##0.00\);_([$$-409]* &quot;-&quot;??_);_(@_)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8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5" xfId="0" applyBorder="1"/>
    <xf numFmtId="166" fontId="0" fillId="0" borderId="4" xfId="1" applyNumberFormat="1" applyFont="1" applyBorder="1" applyAlignment="1">
      <alignment horizontal="center"/>
    </xf>
    <xf numFmtId="3" fontId="0" fillId="0" borderId="5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166" fontId="0" fillId="0" borderId="2" xfId="1" applyNumberFormat="1" applyFont="1" applyBorder="1" applyAlignment="1">
      <alignment horizontal="center"/>
    </xf>
    <xf numFmtId="166" fontId="0" fillId="0" borderId="5" xfId="1" applyNumberFormat="1" applyFont="1" applyBorder="1" applyAlignment="1">
      <alignment horizontal="center"/>
    </xf>
    <xf numFmtId="166" fontId="0" fillId="0" borderId="7" xfId="1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165" fontId="0" fillId="0" borderId="5" xfId="0" applyNumberFormat="1" applyBorder="1" applyAlignment="1">
      <alignment horizontal="center"/>
    </xf>
    <xf numFmtId="168" fontId="0" fillId="0" borderId="5" xfId="0" applyNumberFormat="1" applyBorder="1" applyAlignment="1">
      <alignment horizontal="center"/>
    </xf>
    <xf numFmtId="10" fontId="0" fillId="0" borderId="5" xfId="2" applyNumberFormat="1" applyFont="1" applyFill="1" applyBorder="1" applyAlignment="1">
      <alignment horizontal="center"/>
    </xf>
    <xf numFmtId="166" fontId="0" fillId="0" borderId="5" xfId="1" applyNumberFormat="1" applyFont="1" applyBorder="1"/>
    <xf numFmtId="3" fontId="0" fillId="0" borderId="5" xfId="0" applyNumberFormat="1" applyBorder="1"/>
    <xf numFmtId="3" fontId="0" fillId="0" borderId="6" xfId="0" applyNumberFormat="1" applyBorder="1"/>
    <xf numFmtId="3" fontId="0" fillId="0" borderId="2" xfId="0" applyNumberFormat="1" applyBorder="1"/>
    <xf numFmtId="3" fontId="0" fillId="0" borderId="12" xfId="0" applyNumberFormat="1" applyBorder="1"/>
    <xf numFmtId="3" fontId="0" fillId="0" borderId="7" xfId="0" applyNumberFormat="1" applyBorder="1"/>
    <xf numFmtId="0" fontId="0" fillId="0" borderId="9" xfId="0" applyBorder="1"/>
    <xf numFmtId="0" fontId="0" fillId="0" borderId="10" xfId="0" applyBorder="1"/>
    <xf numFmtId="0" fontId="0" fillId="0" borderId="8" xfId="0" applyBorder="1" applyAlignment="1">
      <alignment horizontal="center"/>
    </xf>
    <xf numFmtId="0" fontId="0" fillId="0" borderId="11" xfId="0" applyBorder="1"/>
    <xf numFmtId="3" fontId="0" fillId="0" borderId="8" xfId="0" applyNumberFormat="1" applyBorder="1" applyAlignment="1">
      <alignment horizontal="center"/>
    </xf>
    <xf numFmtId="0" fontId="0" fillId="0" borderId="0" xfId="0" applyAlignment="1"/>
    <xf numFmtId="0" fontId="0" fillId="0" borderId="8" xfId="0" applyBorder="1"/>
    <xf numFmtId="0" fontId="0" fillId="0" borderId="8" xfId="0" applyBorder="1" applyAlignment="1">
      <alignment horizontal="left"/>
    </xf>
    <xf numFmtId="0" fontId="0" fillId="0" borderId="8" xfId="0" applyBorder="1" applyAlignment="1">
      <alignment wrapText="1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3" fontId="0" fillId="0" borderId="0" xfId="0" applyNumberFormat="1"/>
    <xf numFmtId="2" fontId="2" fillId="2" borderId="8" xfId="0" applyNumberFormat="1" applyFont="1" applyFill="1" applyBorder="1"/>
    <xf numFmtId="0" fontId="2" fillId="2" borderId="8" xfId="0" applyFont="1" applyFill="1" applyBorder="1"/>
    <xf numFmtId="3" fontId="2" fillId="2" borderId="8" xfId="0" applyNumberFormat="1" applyFont="1" applyFill="1" applyBorder="1"/>
    <xf numFmtId="10" fontId="2" fillId="2" borderId="8" xfId="2" applyNumberFormat="1" applyFont="1" applyFill="1" applyBorder="1"/>
    <xf numFmtId="11" fontId="2" fillId="2" borderId="8" xfId="0" applyNumberFormat="1" applyFont="1" applyFill="1" applyBorder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zoomScale="85" zoomScaleNormal="85" workbookViewId="0">
      <selection activeCell="D11" sqref="D11"/>
    </sheetView>
  </sheetViews>
  <sheetFormatPr defaultRowHeight="15"/>
  <cols>
    <col min="1" max="1" width="51.7109375" bestFit="1" customWidth="1"/>
    <col min="2" max="2" width="14.28515625" bestFit="1" customWidth="1"/>
  </cols>
  <sheetData>
    <row r="1" spans="1:2">
      <c r="A1" s="29" t="s">
        <v>0</v>
      </c>
      <c r="B1" s="30"/>
    </row>
    <row r="2" spans="1:2">
      <c r="A2" s="1"/>
      <c r="B2" s="24" t="s">
        <v>79</v>
      </c>
    </row>
    <row r="3" spans="1:2">
      <c r="A3" s="2" t="s">
        <v>1</v>
      </c>
      <c r="B3" s="4">
        <v>8035600</v>
      </c>
    </row>
    <row r="4" spans="1:2">
      <c r="A4" s="3" t="s">
        <v>2</v>
      </c>
      <c r="B4" s="5">
        <v>6875992</v>
      </c>
    </row>
    <row r="5" spans="1:2">
      <c r="A5" s="3" t="s">
        <v>3</v>
      </c>
      <c r="B5" s="6">
        <v>550000</v>
      </c>
    </row>
    <row r="6" spans="1:2">
      <c r="A6" s="3" t="s">
        <v>4</v>
      </c>
      <c r="B6" s="7">
        <v>7425992</v>
      </c>
    </row>
    <row r="7" spans="1:2">
      <c r="A7" s="3" t="s">
        <v>5</v>
      </c>
      <c r="B7" s="8">
        <v>609608</v>
      </c>
    </row>
    <row r="8" spans="1:2">
      <c r="A8" s="3" t="s">
        <v>6</v>
      </c>
      <c r="B8" s="6">
        <v>115960</v>
      </c>
    </row>
    <row r="9" spans="1:2">
      <c r="A9" s="3" t="s">
        <v>7</v>
      </c>
      <c r="B9" s="8">
        <v>493648</v>
      </c>
    </row>
    <row r="10" spans="1:2">
      <c r="A10" s="3" t="s">
        <v>8</v>
      </c>
      <c r="B10" s="6">
        <v>71008</v>
      </c>
    </row>
    <row r="11" spans="1:2">
      <c r="A11" s="3" t="s">
        <v>9</v>
      </c>
      <c r="B11" s="8">
        <v>422640</v>
      </c>
    </row>
    <row r="12" spans="1:2">
      <c r="A12" s="3" t="s">
        <v>10</v>
      </c>
      <c r="B12" s="6">
        <v>169056</v>
      </c>
    </row>
    <row r="13" spans="1:2" ht="15.75" thickBot="1">
      <c r="A13" s="3" t="s">
        <v>11</v>
      </c>
      <c r="B13" s="9">
        <v>253584</v>
      </c>
    </row>
    <row r="14" spans="1:2" ht="15.75" thickTop="1">
      <c r="A14" s="3"/>
      <c r="B14" s="10"/>
    </row>
    <row r="15" spans="1:2">
      <c r="A15" s="3" t="s">
        <v>12</v>
      </c>
      <c r="B15" s="11">
        <v>1.014</v>
      </c>
    </row>
    <row r="16" spans="1:2">
      <c r="A16" s="3" t="s">
        <v>18</v>
      </c>
      <c r="B16" s="11">
        <v>0.22</v>
      </c>
    </row>
    <row r="17" spans="1:7">
      <c r="A17" s="3" t="s">
        <v>13</v>
      </c>
      <c r="B17" s="11">
        <v>7.8090000000000002</v>
      </c>
    </row>
    <row r="18" spans="1:7">
      <c r="A18" s="3" t="s">
        <v>17</v>
      </c>
      <c r="B18" s="12">
        <v>12.17</v>
      </c>
      <c r="G18" t="s">
        <v>78</v>
      </c>
    </row>
    <row r="19" spans="1:7">
      <c r="A19" s="3" t="s">
        <v>16</v>
      </c>
      <c r="B19" s="5">
        <v>250000</v>
      </c>
    </row>
    <row r="20" spans="1:7">
      <c r="A20" s="3" t="s">
        <v>14</v>
      </c>
      <c r="B20" s="13">
        <v>0.4</v>
      </c>
    </row>
    <row r="21" spans="1:7">
      <c r="A21" s="3" t="s">
        <v>15</v>
      </c>
      <c r="B21" s="14">
        <v>30000</v>
      </c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4"/>
  <sheetViews>
    <sheetView workbookViewId="0">
      <selection activeCell="D6" sqref="D6"/>
    </sheetView>
  </sheetViews>
  <sheetFormatPr defaultRowHeight="15"/>
  <cols>
    <col min="1" max="1" width="29.28515625" bestFit="1" customWidth="1"/>
  </cols>
  <sheetData>
    <row r="1" spans="1:4">
      <c r="A1" s="29" t="s">
        <v>19</v>
      </c>
      <c r="B1" s="30"/>
    </row>
    <row r="2" spans="1:4">
      <c r="A2" s="1"/>
      <c r="B2" s="22" t="s">
        <v>79</v>
      </c>
    </row>
    <row r="3" spans="1:4">
      <c r="A3" s="20" t="s">
        <v>20</v>
      </c>
      <c r="B3" s="15"/>
    </row>
    <row r="4" spans="1:4">
      <c r="A4" s="21" t="s">
        <v>21</v>
      </c>
      <c r="B4" s="15">
        <v>85632</v>
      </c>
    </row>
    <row r="5" spans="1:4">
      <c r="A5" s="21" t="s">
        <v>22</v>
      </c>
      <c r="B5" s="15">
        <v>878000</v>
      </c>
    </row>
    <row r="6" spans="1:4">
      <c r="A6" s="21" t="s">
        <v>23</v>
      </c>
      <c r="B6" s="16">
        <v>1716480</v>
      </c>
      <c r="D6" s="32"/>
    </row>
    <row r="7" spans="1:4">
      <c r="A7" s="21" t="s">
        <v>24</v>
      </c>
      <c r="B7" s="15">
        <v>2680112</v>
      </c>
    </row>
    <row r="8" spans="1:4">
      <c r="A8" s="21" t="s">
        <v>25</v>
      </c>
      <c r="B8" s="15">
        <v>1197160</v>
      </c>
    </row>
    <row r="9" spans="1:4">
      <c r="A9" s="21" t="s">
        <v>26</v>
      </c>
      <c r="B9" s="16">
        <v>380120</v>
      </c>
    </row>
    <row r="10" spans="1:4">
      <c r="A10" s="21" t="s">
        <v>27</v>
      </c>
      <c r="B10" s="17">
        <v>817040</v>
      </c>
    </row>
    <row r="11" spans="1:4" ht="15.75" thickBot="1">
      <c r="A11" s="21" t="s">
        <v>28</v>
      </c>
      <c r="B11" s="18">
        <v>3497152</v>
      </c>
    </row>
    <row r="12" spans="1:4" ht="15.75" thickTop="1">
      <c r="A12" s="21"/>
      <c r="B12" s="3"/>
    </row>
    <row r="13" spans="1:4">
      <c r="A13" s="21" t="s">
        <v>29</v>
      </c>
      <c r="B13" s="15"/>
    </row>
    <row r="14" spans="1:4">
      <c r="A14" s="21" t="s">
        <v>30</v>
      </c>
      <c r="B14" s="15">
        <v>436800</v>
      </c>
    </row>
    <row r="15" spans="1:4">
      <c r="A15" s="21" t="s">
        <v>31</v>
      </c>
      <c r="B15" s="15">
        <v>300000</v>
      </c>
    </row>
    <row r="16" spans="1:4">
      <c r="A16" s="21" t="s">
        <v>32</v>
      </c>
      <c r="B16" s="16">
        <v>408000</v>
      </c>
    </row>
    <row r="17" spans="1:2">
      <c r="A17" s="21" t="s">
        <v>33</v>
      </c>
      <c r="B17" s="15">
        <v>1144800</v>
      </c>
    </row>
    <row r="18" spans="1:2">
      <c r="A18" s="21" t="s">
        <v>34</v>
      </c>
      <c r="B18" s="16">
        <v>400000</v>
      </c>
    </row>
    <row r="19" spans="1:2">
      <c r="A19" s="21" t="s">
        <v>35</v>
      </c>
      <c r="B19" s="15">
        <v>1544800</v>
      </c>
    </row>
    <row r="20" spans="1:2">
      <c r="A20" s="21" t="s">
        <v>36</v>
      </c>
      <c r="B20" s="15">
        <v>1721176</v>
      </c>
    </row>
    <row r="21" spans="1:2">
      <c r="A21" s="21" t="s">
        <v>37</v>
      </c>
      <c r="B21" s="16">
        <v>231176</v>
      </c>
    </row>
    <row r="22" spans="1:2">
      <c r="A22" s="23" t="s">
        <v>38</v>
      </c>
      <c r="B22" s="16">
        <v>1952352</v>
      </c>
    </row>
    <row r="23" spans="1:2" ht="15.75" thickBot="1">
      <c r="A23" s="23" t="s">
        <v>39</v>
      </c>
      <c r="B23" s="19">
        <v>3497152</v>
      </c>
    </row>
    <row r="24" spans="1:2" ht="15.75" thickTop="1"/>
  </sheetData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28"/>
  <sheetViews>
    <sheetView tabSelected="1" zoomScale="90" zoomScaleNormal="90" workbookViewId="0">
      <selection activeCell="F16" sqref="F16"/>
    </sheetView>
  </sheetViews>
  <sheetFormatPr defaultRowHeight="15"/>
  <cols>
    <col min="1" max="1" width="32.28515625" customWidth="1"/>
    <col min="2" max="2" width="52.5703125" bestFit="1" customWidth="1"/>
    <col min="3" max="3" width="17.28515625" bestFit="1" customWidth="1"/>
  </cols>
  <sheetData>
    <row r="1" spans="1:4">
      <c r="A1" s="29" t="s">
        <v>40</v>
      </c>
      <c r="B1" s="30"/>
      <c r="C1" s="31"/>
    </row>
    <row r="2" spans="1:4">
      <c r="A2" s="1"/>
      <c r="B2" s="22" t="s">
        <v>45</v>
      </c>
      <c r="C2" s="22" t="s">
        <v>46</v>
      </c>
      <c r="D2" s="25"/>
    </row>
    <row r="3" spans="1:4">
      <c r="A3" s="26" t="s">
        <v>41</v>
      </c>
      <c r="B3" s="26" t="s">
        <v>77</v>
      </c>
      <c r="C3" s="33">
        <f>'Balance Sheet'!B7/'Balance Sheet'!B17</f>
        <v>2.341118099231307</v>
      </c>
    </row>
    <row r="4" spans="1:4">
      <c r="A4" s="26" t="s">
        <v>42</v>
      </c>
      <c r="B4" s="26" t="s">
        <v>47</v>
      </c>
      <c r="C4" s="33">
        <f>('Balance Sheet'!B7-'Balance Sheet'!B6)/'Balance Sheet'!B17</f>
        <v>0.84174703004891682</v>
      </c>
    </row>
    <row r="5" spans="1:4">
      <c r="A5" s="26"/>
      <c r="B5" s="26"/>
      <c r="C5" s="34"/>
    </row>
    <row r="6" spans="1:4">
      <c r="A6" s="26" t="s">
        <v>43</v>
      </c>
      <c r="B6" s="26" t="s">
        <v>48</v>
      </c>
      <c r="C6" s="33">
        <f>'Income Statement '!B4/'Ratio Analysis'!C7</f>
        <v>4.0058678225205071</v>
      </c>
    </row>
    <row r="7" spans="1:4">
      <c r="A7" s="22" t="s">
        <v>80</v>
      </c>
      <c r="B7" s="26" t="s">
        <v>80</v>
      </c>
      <c r="C7" s="35">
        <f>'Balance Sheet'!B6</f>
        <v>1716480</v>
      </c>
    </row>
    <row r="8" spans="1:4">
      <c r="A8" s="26" t="s">
        <v>49</v>
      </c>
      <c r="B8" s="26" t="s">
        <v>52</v>
      </c>
      <c r="C8" s="33">
        <f>'Balance Sheet'!B5/'Ratio Analysis'!C9</f>
        <v>39.881278311513768</v>
      </c>
    </row>
    <row r="9" spans="1:4">
      <c r="A9" s="22" t="s">
        <v>50</v>
      </c>
      <c r="B9" s="26" t="s">
        <v>51</v>
      </c>
      <c r="C9" s="33">
        <f>'Income Statement '!B3/365</f>
        <v>22015.342465753423</v>
      </c>
    </row>
    <row r="10" spans="1:4">
      <c r="A10" s="26" t="s">
        <v>44</v>
      </c>
      <c r="B10" s="26" t="s">
        <v>56</v>
      </c>
      <c r="C10" s="33">
        <f>'Income Statement '!B3/'Ratio Analysis'!C11</f>
        <v>6.7122189181061849</v>
      </c>
    </row>
    <row r="11" spans="1:4">
      <c r="A11" s="22" t="s">
        <v>81</v>
      </c>
      <c r="B11" s="26" t="s">
        <v>82</v>
      </c>
      <c r="C11" s="35">
        <f>'Balance Sheet'!B8</f>
        <v>1197160</v>
      </c>
    </row>
    <row r="12" spans="1:4">
      <c r="A12" s="26" t="s">
        <v>53</v>
      </c>
      <c r="B12" s="26" t="s">
        <v>57</v>
      </c>
      <c r="C12" s="33">
        <f>'Income Statement '!B3/'Ratio Analysis'!C13</f>
        <v>2.2977554307047563</v>
      </c>
    </row>
    <row r="13" spans="1:4">
      <c r="A13" s="22" t="s">
        <v>84</v>
      </c>
      <c r="B13" s="26" t="s">
        <v>83</v>
      </c>
      <c r="C13" s="35">
        <f>'Balance Sheet'!B11</f>
        <v>3497152</v>
      </c>
    </row>
    <row r="14" spans="1:4">
      <c r="A14" s="26"/>
      <c r="B14" s="26"/>
      <c r="C14" s="34"/>
    </row>
    <row r="15" spans="1:4">
      <c r="A15" s="27" t="s">
        <v>54</v>
      </c>
      <c r="B15" s="26" t="s">
        <v>55</v>
      </c>
      <c r="C15" s="36">
        <f>'Balance Sheet'!B19/'Balance Sheet'!B11</f>
        <v>0.44173087129183974</v>
      </c>
    </row>
    <row r="16" spans="1:4" ht="30">
      <c r="A16" s="26" t="s">
        <v>58</v>
      </c>
      <c r="B16" s="28" t="s">
        <v>59</v>
      </c>
      <c r="C16" s="33">
        <f>'Income Statement '!B9/'Income Statement '!B10</f>
        <v>6.9520054078413702</v>
      </c>
    </row>
    <row r="17" spans="1:3">
      <c r="A17" s="26"/>
      <c r="B17" s="26"/>
      <c r="C17" s="34"/>
    </row>
    <row r="18" spans="1:3">
      <c r="A18" s="26" t="s">
        <v>60</v>
      </c>
      <c r="B18" s="26" t="s">
        <v>61</v>
      </c>
      <c r="C18" s="36">
        <f>'Income Statement '!B9/'Income Statement '!B3</f>
        <v>6.1432624819552986E-2</v>
      </c>
    </row>
    <row r="19" spans="1:3">
      <c r="A19" s="26" t="s">
        <v>62</v>
      </c>
      <c r="B19" s="26" t="s">
        <v>63</v>
      </c>
      <c r="C19" s="36">
        <f>'Income Statement '!B13/'Income Statement '!B3</f>
        <v>3.1557568818756536E-2</v>
      </c>
    </row>
    <row r="20" spans="1:3">
      <c r="A20" s="26" t="s">
        <v>64</v>
      </c>
      <c r="B20" s="26" t="s">
        <v>65</v>
      </c>
      <c r="C20" s="36">
        <f>'Income Statement '!B9/'Balance Sheet'!B11</f>
        <v>0.14115714730157569</v>
      </c>
    </row>
    <row r="21" spans="1:3">
      <c r="A21" s="26" t="s">
        <v>66</v>
      </c>
      <c r="B21" s="26" t="s">
        <v>67</v>
      </c>
      <c r="C21" s="36">
        <f>'Income Statement '!B13/'Balance Sheet'!B11</f>
        <v>7.2511575133136913E-2</v>
      </c>
    </row>
    <row r="22" spans="1:3">
      <c r="A22" s="26" t="s">
        <v>68</v>
      </c>
      <c r="B22" s="26" t="s">
        <v>69</v>
      </c>
      <c r="C22" s="36">
        <f>'Income Statement '!B13/'Balance Sheet'!B22</f>
        <v>0.12988641392535771</v>
      </c>
    </row>
    <row r="23" spans="1:3">
      <c r="A23" s="26"/>
      <c r="B23" s="26"/>
      <c r="C23" s="34"/>
    </row>
    <row r="24" spans="1:3">
      <c r="A24" s="26" t="s">
        <v>70</v>
      </c>
      <c r="B24" s="26" t="s">
        <v>76</v>
      </c>
      <c r="C24" s="37">
        <f>'Income Statement '!B18/'Income Statement '!B13/'Income Statement '!B19</f>
        <v>1.9196794750457443E-10</v>
      </c>
    </row>
    <row r="25" spans="1:3">
      <c r="A25" s="26" t="s">
        <v>71</v>
      </c>
      <c r="B25" s="26"/>
      <c r="C25" s="34"/>
    </row>
    <row r="26" spans="1:3">
      <c r="A26" s="26"/>
      <c r="B26" s="26"/>
      <c r="C26" s="34"/>
    </row>
    <row r="27" spans="1:3">
      <c r="A27" s="26" t="s">
        <v>72</v>
      </c>
      <c r="B27" s="26" t="s">
        <v>75</v>
      </c>
      <c r="C27" s="33">
        <f>C19*C12*C28</f>
        <v>0.12988641392535771</v>
      </c>
    </row>
    <row r="28" spans="1:3">
      <c r="A28" s="22" t="s">
        <v>73</v>
      </c>
      <c r="B28" s="22" t="s">
        <v>74</v>
      </c>
      <c r="C28" s="33">
        <f>1/(1-C15)</f>
        <v>1.7912507580600219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Income Statement </vt:lpstr>
      <vt:lpstr>Balance Sheet</vt:lpstr>
      <vt:lpstr>Ratio Analysis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</dc:creator>
  <cp:lastModifiedBy>Exploring</cp:lastModifiedBy>
  <dcterms:created xsi:type="dcterms:W3CDTF">2018-02-28T23:08:01Z</dcterms:created>
  <dcterms:modified xsi:type="dcterms:W3CDTF">2020-05-13T00:06:50Z</dcterms:modified>
</cp:coreProperties>
</file>